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250"/>
  </bookViews>
  <sheets>
    <sheet name="Sheet1" sheetId="1" r:id="rId1"/>
  </sheets>
  <definedNames>
    <definedName name="_Toc41042967" localSheetId="0">Sheet1!$B$7</definedName>
    <definedName name="_Toc41042968" localSheetId="0">Sheet1!$B$15</definedName>
    <definedName name="_Toc41042978" localSheetId="0">Sheet1!$E$7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9" i="1" l="1"/>
  <c r="Q20" i="1"/>
  <c r="Q18" i="1"/>
  <c r="Q17" i="1"/>
  <c r="I18" i="1"/>
  <c r="I19" i="1"/>
  <c r="I20" i="1"/>
  <c r="I17" i="1"/>
  <c r="D13" i="1" l="1"/>
  <c r="E10" i="1"/>
  <c r="F10" i="1"/>
  <c r="G10" i="1"/>
  <c r="H10" i="1"/>
  <c r="K10" i="1"/>
  <c r="L10" i="1"/>
  <c r="M10" i="1"/>
  <c r="N10" i="1"/>
  <c r="O10" i="1"/>
  <c r="E11" i="1"/>
  <c r="F11" i="1"/>
  <c r="G11" i="1"/>
  <c r="H11" i="1"/>
  <c r="K11" i="1"/>
  <c r="L11" i="1"/>
  <c r="M11" i="1"/>
  <c r="N11" i="1"/>
  <c r="O11" i="1"/>
  <c r="D11" i="1"/>
  <c r="D10" i="1"/>
  <c r="G12" i="1" l="1"/>
  <c r="G13" i="1" s="1"/>
  <c r="K12" i="1"/>
  <c r="K13" i="1" s="1"/>
  <c r="D12" i="1"/>
  <c r="E12" i="1"/>
  <c r="E13" i="1" s="1"/>
  <c r="O12" i="1"/>
  <c r="O13" i="1" s="1"/>
  <c r="F12" i="1"/>
  <c r="F13" i="1" s="1"/>
  <c r="L12" i="1"/>
  <c r="L13" i="1" s="1"/>
  <c r="H12" i="1"/>
  <c r="H13" i="1" s="1"/>
  <c r="M12" i="1"/>
  <c r="M13" i="1" s="1"/>
  <c r="N12" i="1"/>
  <c r="N13" i="1" s="1"/>
  <c r="G17" i="1" l="1"/>
  <c r="G18" i="1" s="1"/>
  <c r="G19" i="1" s="1"/>
  <c r="G20" i="1" s="1"/>
  <c r="D17" i="1"/>
  <c r="N17" i="1"/>
  <c r="N18" i="1" s="1"/>
  <c r="N19" i="1" s="1"/>
  <c r="N20" i="1" s="1"/>
  <c r="K17" i="1"/>
  <c r="K18" i="1" s="1"/>
  <c r="K19" i="1" s="1"/>
  <c r="K20" i="1" s="1"/>
  <c r="M17" i="1"/>
  <c r="M18" i="1" s="1"/>
  <c r="M19" i="1" s="1"/>
  <c r="M20" i="1" s="1"/>
  <c r="H17" i="1"/>
  <c r="H18" i="1" s="1"/>
  <c r="H19" i="1" s="1"/>
  <c r="H20" i="1" s="1"/>
  <c r="L17" i="1"/>
  <c r="L18" i="1" s="1"/>
  <c r="L19" i="1" s="1"/>
  <c r="L20" i="1" s="1"/>
  <c r="F17" i="1"/>
  <c r="F18" i="1" s="1"/>
  <c r="F19" i="1" s="1"/>
  <c r="F20" i="1" s="1"/>
  <c r="O17" i="1"/>
  <c r="O18" i="1" s="1"/>
  <c r="O19" i="1" s="1"/>
  <c r="O20" i="1" s="1"/>
  <c r="E17" i="1"/>
  <c r="E18" i="1" s="1"/>
  <c r="E19" i="1" s="1"/>
  <c r="E20" i="1" s="1"/>
  <c r="D18" i="1" l="1"/>
  <c r="D19" i="1" l="1"/>
  <c r="D20" i="1" l="1"/>
</calcChain>
</file>

<file path=xl/sharedStrings.xml><?xml version="1.0" encoding="utf-8"?>
<sst xmlns="http://schemas.openxmlformats.org/spreadsheetml/2006/main" count="20" uniqueCount="20">
  <si>
    <t xml:space="preserve">Index (báza 2020) </t>
  </si>
  <si>
    <t>Vozidlá nad 3,5 t do 12t</t>
  </si>
  <si>
    <t>Vozidlá nad 12t</t>
  </si>
  <si>
    <t>Spolu výdavky [Eur]</t>
  </si>
  <si>
    <t>Variant 0 - Tlač a predaj diaľničných nálepiek pre vozidlá nad 3,5 t</t>
  </si>
  <si>
    <t>Provízia v % z výberu [Eur]</t>
  </si>
  <si>
    <t>Tab. 149 - Výnosy z výberu úhrad diaľničnej nálepky, Variant 0</t>
  </si>
  <si>
    <t>Tab. 159 - Výdavky, Variant 0 – Papierové diaľničné nálepky pre vozidlá nad 3,5 t</t>
  </si>
  <si>
    <t>Výnos z výberu úhrady eDZ, vozidlá nad 3,5 t</t>
  </si>
  <si>
    <t>Sadzba provízie 
[%]</t>
  </si>
  <si>
    <t>Príjmy z výberu úhrad diaľničnej nálepky 
[tis. Eur bez DPH]</t>
  </si>
  <si>
    <t>Stredný medziročný rast objemu úhrad eDZ pre vozidlá nad 3,5 t</t>
  </si>
  <si>
    <t>Spolu výnosy [tis. Eur]</t>
  </si>
  <si>
    <t>Diskontná sadzba</t>
  </si>
  <si>
    <t>Spolu výnosy, diskontované, diskontná sadzba 4,0 %</t>
  </si>
  <si>
    <t>Spolu výdavky diskontované, diskontná sadzba 4,0 %</t>
  </si>
  <si>
    <t>Tab. 148 - Výdavky na výber elektronický, Variant 0</t>
  </si>
  <si>
    <t>Výdavky na výber úhrad elektronických diaľničných známok [Eur bez DPH]</t>
  </si>
  <si>
    <t>Spolu 
2023-2032</t>
  </si>
  <si>
    <t xml:space="preserve">Spolu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</si>
</sst>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i/>
      <sz val="9"/>
      <color rgb="FF44546A"/>
      <name val="Arial"/>
      <family val="2"/>
      <charset val="238"/>
    </font>
    <font>
      <sz val="9"/>
      <color rgb="FF000000"/>
      <name val="Arial Narrow"/>
      <family val="2"/>
      <charset val="238"/>
    </font>
    <font>
      <i/>
      <sz val="9"/>
      <color rgb="FF000000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rgb="FFFFD966"/>
        <bgColor rgb="FF000000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rgb="FFA6A6A6"/>
      </top>
      <bottom style="thin">
        <color rgb="FFA6A6A6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6">
    <xf numFmtId="0" fontId="0" fillId="0" borderId="0" xfId="0"/>
    <xf numFmtId="0" fontId="4" fillId="0" borderId="0" xfId="0" applyFont="1" applyAlignment="1">
      <alignment horizontal="justify" vertical="center"/>
    </xf>
    <xf numFmtId="10" fontId="2" fillId="2" borderId="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4" fillId="0" borderId="0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3" fontId="5" fillId="0" borderId="2" xfId="0" applyNumberFormat="1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left" vertical="center"/>
    </xf>
    <xf numFmtId="3" fontId="7" fillId="3" borderId="2" xfId="0" applyNumberFormat="1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/>
    </xf>
    <xf numFmtId="0" fontId="8" fillId="0" borderId="0" xfId="0" applyFont="1"/>
    <xf numFmtId="0" fontId="6" fillId="0" borderId="2" xfId="0" applyFont="1" applyFill="1" applyBorder="1" applyAlignment="1">
      <alignment horizontal="left" vertical="center"/>
    </xf>
    <xf numFmtId="2" fontId="5" fillId="2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/>
    </xf>
    <xf numFmtId="10" fontId="5" fillId="2" borderId="2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1" xfId="1" applyAlignment="1">
      <alignment horizontal="left"/>
    </xf>
    <xf numFmtId="3" fontId="6" fillId="4" borderId="2" xfId="0" applyNumberFormat="1" applyFont="1" applyFill="1" applyBorder="1" applyAlignment="1">
      <alignment horizontal="right" vertical="center"/>
    </xf>
    <xf numFmtId="3" fontId="5" fillId="4" borderId="2" xfId="0" applyNumberFormat="1" applyFont="1" applyFill="1" applyBorder="1" applyAlignment="1">
      <alignment horizontal="right" vertical="center"/>
    </xf>
  </cellXfs>
  <cellStyles count="2">
    <cellStyle name="Heading 2" xfId="1" builtinId="17"/>
    <cellStyle name="Normal" xfId="0" builtinId="0"/>
  </cellStyles>
  <dxfs count="0"/>
  <tableStyles count="0" defaultTableStyle="TableStyleMedium2" defaultPivotStyle="PivotStyleLight16"/>
  <colors>
    <mruColors>
      <color rgb="FFFFD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27"/>
  <sheetViews>
    <sheetView tabSelected="1" workbookViewId="0">
      <selection activeCell="I19" sqref="I19"/>
    </sheetView>
  </sheetViews>
  <sheetFormatPr defaultRowHeight="12.75" x14ac:dyDescent="0.2"/>
  <cols>
    <col min="2" max="2" width="36.42578125" customWidth="1"/>
    <col min="17" max="17" width="10" bestFit="1" customWidth="1"/>
  </cols>
  <sheetData>
    <row r="3" spans="2:17" ht="18" thickBot="1" x14ac:dyDescent="0.35">
      <c r="B3" s="23" t="s">
        <v>4</v>
      </c>
      <c r="C3" s="23"/>
      <c r="D3" s="23"/>
      <c r="E3" s="23"/>
      <c r="F3" s="23"/>
    </row>
    <row r="4" spans="2:17" ht="13.5" thickTop="1" x14ac:dyDescent="0.2"/>
    <row r="7" spans="2:17" ht="24" x14ac:dyDescent="0.2">
      <c r="B7" s="1" t="s">
        <v>6</v>
      </c>
      <c r="E7" s="5" t="s">
        <v>13</v>
      </c>
      <c r="F7" s="2">
        <v>0.04</v>
      </c>
      <c r="G7" s="4"/>
      <c r="H7" s="4"/>
      <c r="N7" s="5" t="s">
        <v>11</v>
      </c>
      <c r="O7" s="2">
        <v>3.5000000000000003E-2</v>
      </c>
    </row>
    <row r="8" spans="2:17" ht="27" x14ac:dyDescent="0.2">
      <c r="B8" s="6" t="s">
        <v>10</v>
      </c>
      <c r="C8" s="6">
        <v>2008</v>
      </c>
      <c r="D8" s="7">
        <v>2023</v>
      </c>
      <c r="E8" s="7">
        <v>2024</v>
      </c>
      <c r="F8" s="7">
        <v>2025</v>
      </c>
      <c r="G8" s="7">
        <v>2026</v>
      </c>
      <c r="H8" s="7">
        <v>2027</v>
      </c>
      <c r="K8" s="7">
        <v>2028</v>
      </c>
      <c r="L8" s="7">
        <v>2029</v>
      </c>
      <c r="M8" s="7">
        <v>2030</v>
      </c>
      <c r="N8" s="7">
        <v>2031</v>
      </c>
      <c r="O8" s="7">
        <v>2032</v>
      </c>
    </row>
    <row r="9" spans="2:17" ht="13.5" x14ac:dyDescent="0.2">
      <c r="B9" s="8" t="s">
        <v>0</v>
      </c>
      <c r="C9" s="9"/>
      <c r="D9" s="9">
        <v>1</v>
      </c>
      <c r="E9" s="9">
        <v>1</v>
      </c>
      <c r="F9" s="9">
        <v>1</v>
      </c>
      <c r="G9" s="9">
        <v>1</v>
      </c>
      <c r="H9" s="9">
        <v>1</v>
      </c>
      <c r="K9" s="9">
        <v>1</v>
      </c>
      <c r="L9" s="9">
        <v>1</v>
      </c>
      <c r="M9" s="9">
        <v>1</v>
      </c>
      <c r="N9" s="9">
        <v>1</v>
      </c>
      <c r="O9" s="9">
        <v>1</v>
      </c>
    </row>
    <row r="10" spans="2:17" ht="13.5" x14ac:dyDescent="0.2">
      <c r="B10" s="10" t="s">
        <v>1</v>
      </c>
      <c r="C10" s="11">
        <v>9281.8263294164499</v>
      </c>
      <c r="D10" s="11">
        <f>ROUND($C10*(1+$O$7)^(D$8-$C$8),-1)</f>
        <v>15550</v>
      </c>
      <c r="E10" s="11">
        <f>ROUND($C10*(1+$O$7)^(E$8-$C$8),-1)</f>
        <v>16090</v>
      </c>
      <c r="F10" s="11">
        <f>ROUND($C10*(1+$O$7)^(F$8-$C$8),-1)</f>
        <v>16660</v>
      </c>
      <c r="G10" s="11">
        <f>ROUND($C10*(1+$O$7)^(G$8-$C$8),-1)</f>
        <v>17240</v>
      </c>
      <c r="H10" s="11">
        <f>ROUND($C10*(1+$O$7)^(H$8-$C$8),-1)</f>
        <v>17840</v>
      </c>
      <c r="K10" s="11">
        <f>ROUND($C10*(1+$O$7)^(K$8-$C$8),-1)</f>
        <v>18470</v>
      </c>
      <c r="L10" s="11">
        <f>ROUND($C10*(1+$O$7)^(L$8-$C$8),-1)</f>
        <v>19120</v>
      </c>
      <c r="M10" s="11">
        <f>ROUND($C10*(1+$O$7)^(M$8-$C$8),-1)</f>
        <v>19780</v>
      </c>
      <c r="N10" s="11">
        <f>ROUND($C10*(1+$O$7)^(N$8-$C$8),-1)</f>
        <v>20480</v>
      </c>
      <c r="O10" s="11">
        <f>ROUND($C10*(1+$O$7)^(O$8-$C$8),-1)</f>
        <v>21190</v>
      </c>
    </row>
    <row r="11" spans="2:17" ht="13.5" x14ac:dyDescent="0.2">
      <c r="B11" s="10" t="s">
        <v>2</v>
      </c>
      <c r="C11" s="11">
        <v>45537.605390692421</v>
      </c>
      <c r="D11" s="11">
        <f>ROUND($C11*(1+$O$7)^(D$8-$C$8),-1)</f>
        <v>76290</v>
      </c>
      <c r="E11" s="11">
        <f>ROUND($C11*(1+$O$7)^(E$8-$C$8),-1)</f>
        <v>78960</v>
      </c>
      <c r="F11" s="11">
        <f>ROUND($C11*(1+$O$7)^(F$8-$C$8),-1)</f>
        <v>81730</v>
      </c>
      <c r="G11" s="11">
        <f>ROUND($C11*(1+$O$7)^(G$8-$C$8),-1)</f>
        <v>84590</v>
      </c>
      <c r="H11" s="11">
        <f>ROUND($C11*(1+$O$7)^(H$8-$C$8),-1)</f>
        <v>87550</v>
      </c>
      <c r="K11" s="11">
        <f>ROUND($C11*(1+$O$7)^(K$8-$C$8),-1)</f>
        <v>90610</v>
      </c>
      <c r="L11" s="11">
        <f>ROUND($C11*(1+$O$7)^(L$8-$C$8),-1)</f>
        <v>93780</v>
      </c>
      <c r="M11" s="11">
        <f>ROUND($C11*(1+$O$7)^(M$8-$C$8),-1)</f>
        <v>97060</v>
      </c>
      <c r="N11" s="11">
        <f>ROUND($C11*(1+$O$7)^(N$8-$C$8),-1)</f>
        <v>100460</v>
      </c>
      <c r="O11" s="11">
        <f>ROUND($C11*(1+$O$7)^(O$8-$C$8),-1)</f>
        <v>103980</v>
      </c>
    </row>
    <row r="12" spans="2:17" ht="13.5" x14ac:dyDescent="0.2">
      <c r="B12" s="12" t="s">
        <v>12</v>
      </c>
      <c r="C12" s="12"/>
      <c r="D12" s="13">
        <f>SUM(D10:D11)</f>
        <v>91840</v>
      </c>
      <c r="E12" s="13">
        <f t="shared" ref="E12:O12" si="0">SUM(E10:E11)</f>
        <v>95050</v>
      </c>
      <c r="F12" s="13">
        <f t="shared" si="0"/>
        <v>98390</v>
      </c>
      <c r="G12" s="13">
        <f t="shared" si="0"/>
        <v>101830</v>
      </c>
      <c r="H12" s="13">
        <f t="shared" si="0"/>
        <v>105390</v>
      </c>
      <c r="K12" s="13">
        <f t="shared" si="0"/>
        <v>109080</v>
      </c>
      <c r="L12" s="13">
        <f t="shared" si="0"/>
        <v>112900</v>
      </c>
      <c r="M12" s="13">
        <f t="shared" si="0"/>
        <v>116840</v>
      </c>
      <c r="N12" s="13">
        <f t="shared" si="0"/>
        <v>120940</v>
      </c>
      <c r="O12" s="13">
        <f t="shared" si="0"/>
        <v>125170</v>
      </c>
    </row>
    <row r="13" spans="2:17" ht="13.5" x14ac:dyDescent="0.2">
      <c r="B13" s="12" t="s">
        <v>14</v>
      </c>
      <c r="C13" s="12"/>
      <c r="D13" s="13">
        <f>D12/((1+$F$7)^(D8-2020))</f>
        <v>81645.425580336814</v>
      </c>
      <c r="E13" s="13">
        <f t="shared" ref="E13:O13" si="1">E12/((1+$F$7)^(E8-2020))</f>
        <v>81249.138357375428</v>
      </c>
      <c r="F13" s="13">
        <f t="shared" si="1"/>
        <v>80869.408034052598</v>
      </c>
      <c r="G13" s="13">
        <f t="shared" si="1"/>
        <v>80477.728155100733</v>
      </c>
      <c r="H13" s="13">
        <f t="shared" si="1"/>
        <v>80087.738333365443</v>
      </c>
      <c r="K13" s="13">
        <f t="shared" si="1"/>
        <v>79703.687561616389</v>
      </c>
      <c r="L13" s="13">
        <f t="shared" si="1"/>
        <v>79322.04244684997</v>
      </c>
      <c r="M13" s="13">
        <f t="shared" si="1"/>
        <v>78932.917485606304</v>
      </c>
      <c r="N13" s="13">
        <f t="shared" si="1"/>
        <v>78560.317863261618</v>
      </c>
      <c r="O13" s="13">
        <f t="shared" si="1"/>
        <v>78180.812695936751</v>
      </c>
    </row>
    <row r="14" spans="2:17" x14ac:dyDescent="0.2">
      <c r="B14" s="1"/>
    </row>
    <row r="15" spans="2:17" ht="24" x14ac:dyDescent="0.2">
      <c r="B15" s="1" t="s">
        <v>16</v>
      </c>
      <c r="E15" s="22" t="s">
        <v>7</v>
      </c>
      <c r="F15" s="22"/>
      <c r="G15" s="22"/>
      <c r="H15" s="22"/>
      <c r="I15" s="21"/>
    </row>
    <row r="16" spans="2:17" ht="40.5" x14ac:dyDescent="0.2">
      <c r="B16" s="6" t="s">
        <v>17</v>
      </c>
      <c r="C16" s="6" t="s">
        <v>9</v>
      </c>
      <c r="D16" s="14">
        <v>2023</v>
      </c>
      <c r="E16" s="14">
        <v>2024</v>
      </c>
      <c r="F16" s="14">
        <v>2025</v>
      </c>
      <c r="G16" s="14">
        <v>2026</v>
      </c>
      <c r="H16" s="14">
        <v>2027</v>
      </c>
      <c r="I16" s="14" t="s">
        <v>19</v>
      </c>
      <c r="K16" s="14">
        <v>2028</v>
      </c>
      <c r="L16" s="14">
        <v>2029</v>
      </c>
      <c r="M16" s="14">
        <v>2030</v>
      </c>
      <c r="N16" s="14">
        <v>2031</v>
      </c>
      <c r="O16" s="14">
        <v>2032</v>
      </c>
      <c r="P16" s="15"/>
      <c r="Q16" s="14" t="s">
        <v>18</v>
      </c>
    </row>
    <row r="17" spans="2:17" ht="13.5" x14ac:dyDescent="0.2">
      <c r="B17" s="16" t="s">
        <v>8</v>
      </c>
      <c r="C17" s="17"/>
      <c r="D17" s="18">
        <f t="shared" ref="D17:O17" si="2">D12*1000</f>
        <v>91840000</v>
      </c>
      <c r="E17" s="18">
        <f t="shared" si="2"/>
        <v>95050000</v>
      </c>
      <c r="F17" s="18">
        <f t="shared" si="2"/>
        <v>98390000</v>
      </c>
      <c r="G17" s="18">
        <f t="shared" si="2"/>
        <v>101830000</v>
      </c>
      <c r="H17" s="18">
        <f t="shared" si="2"/>
        <v>105390000</v>
      </c>
      <c r="I17" s="24">
        <f>SUM(D17:H17)</f>
        <v>492500000</v>
      </c>
      <c r="K17" s="18">
        <f t="shared" si="2"/>
        <v>109080000</v>
      </c>
      <c r="L17" s="18">
        <f t="shared" si="2"/>
        <v>112900000</v>
      </c>
      <c r="M17" s="18">
        <f t="shared" si="2"/>
        <v>116840000</v>
      </c>
      <c r="N17" s="18">
        <f t="shared" si="2"/>
        <v>120940000</v>
      </c>
      <c r="O17" s="18">
        <f t="shared" si="2"/>
        <v>125170000</v>
      </c>
      <c r="P17" s="15"/>
      <c r="Q17" s="18">
        <f>SUM(D17:H17,K17:O17)</f>
        <v>1077430000</v>
      </c>
    </row>
    <row r="18" spans="2:17" ht="13.5" x14ac:dyDescent="0.2">
      <c r="B18" s="19" t="s">
        <v>5</v>
      </c>
      <c r="C18" s="20">
        <v>2.8299999999999999E-2</v>
      </c>
      <c r="D18" s="11">
        <f>$C18*D17</f>
        <v>2599072</v>
      </c>
      <c r="E18" s="11">
        <f t="shared" ref="E18:O18" si="3">$C18*E17</f>
        <v>2689915</v>
      </c>
      <c r="F18" s="11">
        <f t="shared" si="3"/>
        <v>2784437</v>
      </c>
      <c r="G18" s="11">
        <f t="shared" si="3"/>
        <v>2881789</v>
      </c>
      <c r="H18" s="11">
        <f t="shared" si="3"/>
        <v>2982537</v>
      </c>
      <c r="I18" s="25">
        <f t="shared" ref="I18:I20" si="4">SUM(D18:H18)</f>
        <v>13937750</v>
      </c>
      <c r="K18" s="11">
        <f t="shared" si="3"/>
        <v>3086964</v>
      </c>
      <c r="L18" s="11">
        <f t="shared" si="3"/>
        <v>3195070</v>
      </c>
      <c r="M18" s="11">
        <f t="shared" si="3"/>
        <v>3306572</v>
      </c>
      <c r="N18" s="11">
        <f t="shared" si="3"/>
        <v>3422602</v>
      </c>
      <c r="O18" s="11">
        <f t="shared" si="3"/>
        <v>3542311</v>
      </c>
      <c r="P18" s="15"/>
      <c r="Q18" s="11">
        <f>SUM(D18:H18,K18:O18)</f>
        <v>30491269</v>
      </c>
    </row>
    <row r="19" spans="2:17" ht="13.5" x14ac:dyDescent="0.2">
      <c r="B19" s="12" t="s">
        <v>3</v>
      </c>
      <c r="C19" s="12"/>
      <c r="D19" s="13">
        <f>SUM(D18)</f>
        <v>2599072</v>
      </c>
      <c r="E19" s="13">
        <f t="shared" ref="E19:O19" si="5">SUM(E18)</f>
        <v>2689915</v>
      </c>
      <c r="F19" s="13">
        <f t="shared" si="5"/>
        <v>2784437</v>
      </c>
      <c r="G19" s="13">
        <f t="shared" si="5"/>
        <v>2881789</v>
      </c>
      <c r="H19" s="13">
        <f t="shared" si="5"/>
        <v>2982537</v>
      </c>
      <c r="I19" s="13">
        <f t="shared" si="4"/>
        <v>13937750</v>
      </c>
      <c r="K19" s="13">
        <f t="shared" si="5"/>
        <v>3086964</v>
      </c>
      <c r="L19" s="13">
        <f t="shared" si="5"/>
        <v>3195070</v>
      </c>
      <c r="M19" s="13">
        <f t="shared" si="5"/>
        <v>3306572</v>
      </c>
      <c r="N19" s="13">
        <f t="shared" si="5"/>
        <v>3422602</v>
      </c>
      <c r="O19" s="13">
        <f t="shared" si="5"/>
        <v>3542311</v>
      </c>
      <c r="P19" s="15"/>
      <c r="Q19" s="13">
        <f t="shared" ref="Q19:Q20" si="6">SUM(D19:H19,K19:O19)</f>
        <v>30491269</v>
      </c>
    </row>
    <row r="20" spans="2:17" ht="13.5" x14ac:dyDescent="0.2">
      <c r="B20" s="12" t="s">
        <v>15</v>
      </c>
      <c r="C20" s="12"/>
      <c r="D20" s="13">
        <f>D19/((1+$F$7)^(D16-2020))</f>
        <v>2310565.5439235321</v>
      </c>
      <c r="E20" s="13">
        <f t="shared" ref="E20:O20" si="7">E19/((1+$F$7)^(E16-2020))</f>
        <v>2299350.6155137247</v>
      </c>
      <c r="F20" s="13">
        <f t="shared" si="7"/>
        <v>2288604.2473636884</v>
      </c>
      <c r="G20" s="13">
        <f t="shared" si="7"/>
        <v>2277519.7067893511</v>
      </c>
      <c r="H20" s="13">
        <f t="shared" si="7"/>
        <v>2266482.9948342419</v>
      </c>
      <c r="I20" s="13">
        <f t="shared" si="4"/>
        <v>11442523.108424539</v>
      </c>
      <c r="K20" s="13">
        <f t="shared" si="7"/>
        <v>2255614.3579937438</v>
      </c>
      <c r="L20" s="13">
        <f t="shared" si="7"/>
        <v>2244813.8012458538</v>
      </c>
      <c r="M20" s="13">
        <f t="shared" si="7"/>
        <v>2233801.5648426586</v>
      </c>
      <c r="N20" s="13">
        <f t="shared" si="7"/>
        <v>2223256.995530304</v>
      </c>
      <c r="O20" s="13">
        <f t="shared" si="7"/>
        <v>2212516.9992950102</v>
      </c>
      <c r="P20" s="15"/>
      <c r="Q20" s="13">
        <f t="shared" si="6"/>
        <v>22612526.827332109</v>
      </c>
    </row>
    <row r="27" spans="2:17" x14ac:dyDescent="0.2">
      <c r="C27" s="3"/>
    </row>
  </sheetData>
  <mergeCells count="2">
    <mergeCell ref="E15:H15"/>
    <mergeCell ref="B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Sheet1!_Toc41042967</vt:lpstr>
      <vt:lpstr>Sheet1!_Toc41042968</vt:lpstr>
      <vt:lpstr>Sheet1!_Toc41042978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2020-05-24T14:26:55Z</dcterms:created>
  <dcterms:modified xsi:type="dcterms:W3CDTF">2020-07-28T16:38:54Z</dcterms:modified>
</cp:coreProperties>
</file>