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3330" windowHeight="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I34" i="1" s="1"/>
  <c r="J28" i="1"/>
  <c r="J34" i="1" s="1"/>
  <c r="K28" i="1"/>
  <c r="K34" i="1" s="1"/>
  <c r="L28" i="1"/>
  <c r="M34" i="1"/>
  <c r="N34" i="1"/>
  <c r="O34" i="1"/>
  <c r="P34" i="1"/>
  <c r="H28" i="1"/>
  <c r="G29" i="1"/>
  <c r="D35" i="1"/>
  <c r="Q34" i="1"/>
  <c r="L34" i="1"/>
  <c r="G7" i="1"/>
  <c r="G35" i="1" s="1"/>
  <c r="I6" i="1"/>
  <c r="I35" i="1" s="1"/>
  <c r="J6" i="1"/>
  <c r="J35" i="1" s="1"/>
  <c r="K6" i="1"/>
  <c r="K35" i="1" s="1"/>
  <c r="L6" i="1"/>
  <c r="L35" i="1" s="1"/>
  <c r="M35" i="1"/>
  <c r="N35" i="1"/>
  <c r="O35" i="1"/>
  <c r="P35" i="1"/>
  <c r="R34" i="1"/>
  <c r="H6" i="1"/>
  <c r="H35" i="1" s="1"/>
  <c r="M36" i="1" l="1"/>
  <c r="M37" i="1" s="1"/>
  <c r="K36" i="1"/>
  <c r="K37" i="1" s="1"/>
  <c r="N36" i="1"/>
  <c r="N37" i="1" s="1"/>
  <c r="Q35" i="1"/>
  <c r="Q36" i="1" s="1"/>
  <c r="Q37" i="1" s="1"/>
  <c r="G34" i="1"/>
  <c r="G36" i="1" s="1"/>
  <c r="G37" i="1" s="1"/>
  <c r="R35" i="1"/>
  <c r="R36" i="1" s="1"/>
  <c r="R37" i="1" s="1"/>
  <c r="J36" i="1"/>
  <c r="J37" i="1" s="1"/>
  <c r="I36" i="1"/>
  <c r="I37" i="1" s="1"/>
  <c r="O36" i="1"/>
  <c r="O37" i="1" s="1"/>
  <c r="H34" i="1"/>
  <c r="H36" i="1" s="1"/>
  <c r="H37" i="1" s="1"/>
  <c r="P36" i="1"/>
  <c r="P37" i="1" s="1"/>
  <c r="L36" i="1"/>
  <c r="L37" i="1" s="1"/>
  <c r="G12" i="1"/>
  <c r="D13" i="1" l="1"/>
  <c r="G13" i="1"/>
  <c r="G14" i="1" l="1"/>
  <c r="G15" i="1" l="1"/>
  <c r="O13" i="1" l="1"/>
  <c r="O12" i="1"/>
  <c r="K12" i="1"/>
  <c r="K13" i="1"/>
  <c r="M13" i="1"/>
  <c r="M12" i="1"/>
  <c r="H13" i="1"/>
  <c r="H12" i="1"/>
  <c r="P12" i="1"/>
  <c r="P13" i="1"/>
  <c r="J12" i="1"/>
  <c r="J13" i="1"/>
  <c r="I13" i="1"/>
  <c r="I12" i="1"/>
  <c r="Q13" i="1"/>
  <c r="R13" i="1"/>
  <c r="Q12" i="1"/>
  <c r="R12" i="1"/>
  <c r="L12" i="1"/>
  <c r="L13" i="1"/>
  <c r="N13" i="1"/>
  <c r="N12" i="1"/>
  <c r="N14" i="1" l="1"/>
  <c r="J14" i="1"/>
  <c r="K14" i="1"/>
  <c r="M14" i="1"/>
  <c r="R14" i="1"/>
  <c r="O14" i="1"/>
  <c r="H14" i="1"/>
  <c r="I14" i="1"/>
  <c r="L14" i="1"/>
  <c r="Q14" i="1"/>
  <c r="P14" i="1"/>
  <c r="I15" i="1" l="1"/>
  <c r="O15" i="1"/>
  <c r="Q15" i="1"/>
  <c r="R15" i="1"/>
  <c r="M15" i="1"/>
  <c r="P15" i="1"/>
  <c r="K15" i="1"/>
  <c r="J15" i="1"/>
  <c r="L15" i="1"/>
  <c r="N15" i="1"/>
  <c r="H15" i="1"/>
</calcChain>
</file>

<file path=xl/sharedStrings.xml><?xml version="1.0" encoding="utf-8"?>
<sst xmlns="http://schemas.openxmlformats.org/spreadsheetml/2006/main" count="48" uniqueCount="24">
  <si>
    <t>Parametre</t>
  </si>
  <si>
    <t>Straty cestovných časov</t>
  </si>
  <si>
    <t>Počet operácií s OBU</t>
  </si>
  <si>
    <t>Stratový čas - nákladná doprava [hod.]</t>
  </si>
  <si>
    <t>Strata času [hod.]</t>
  </si>
  <si>
    <t>Eur/hod</t>
  </si>
  <si>
    <t>Cena stratového času, nákladná doprava(c.ú. 2020)</t>
  </si>
  <si>
    <t>Počet OBU [kusy]</t>
  </si>
  <si>
    <t>Hodnota stratového času, nákladná doprava(c.ú. 2020)</t>
  </si>
  <si>
    <t>Počet finančných operácií na POS</t>
  </si>
  <si>
    <t>Počet finančných operácií na POS na 1 OBU za rok</t>
  </si>
  <si>
    <t>Priemerný počet operácií s OBU na POS za rok</t>
  </si>
  <si>
    <t>Počiatočný výdaj OBU počas Predregistrácie</t>
  </si>
  <si>
    <t>Predpokladaný počet OBU v aktívnej prevádzke</t>
  </si>
  <si>
    <t>Straty cestovných časov z titulu nakladania s Palubnými jednotkami</t>
  </si>
  <si>
    <t>Zdroj: štatistiky mýtneho systému</t>
  </si>
  <si>
    <t>Zdroj: Príloha 13, hárok GNSS</t>
  </si>
  <si>
    <t>Hodnota stratových časov v doprave - Variant 1 - Základný rozsah spoplatnenia</t>
  </si>
  <si>
    <t>Palubné jednotky - vstupné dáta</t>
  </si>
  <si>
    <t>Zdroj: výpočet na základe parametrov a vstupných dát</t>
  </si>
  <si>
    <t>Hodnota stratových časov v doprave - Variant 2 - Rozšírený rozsah spoplatnenia</t>
  </si>
  <si>
    <t>Linka: Príloha_13_Technológie.xlsx, hárok GNSS</t>
  </si>
  <si>
    <t>Linka: Príloha_13_Technológie.xlsx, hárok GNSS_O1</t>
  </si>
  <si>
    <t>Obsadenost vozidla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</si>
</sst>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b/>
      <sz val="10"/>
      <color rgb="FF0070C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i/>
      <sz val="8"/>
      <color rgb="FF000000"/>
      <name val="Arial"/>
      <family val="2"/>
      <charset val="238"/>
    </font>
    <font>
      <sz val="8"/>
      <color rgb="FF00B0F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D966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6" fillId="0" borderId="2" applyNumberFormat="0" applyFill="0" applyAlignment="0" applyProtection="0"/>
  </cellStyleXfs>
  <cellXfs count="15">
    <xf numFmtId="0" fontId="0" fillId="0" borderId="0" xfId="0"/>
    <xf numFmtId="0" fontId="4" fillId="0" borderId="0" xfId="0" applyFont="1"/>
    <xf numFmtId="0" fontId="0" fillId="0" borderId="0" xfId="0" applyFont="1"/>
    <xf numFmtId="0" fontId="2" fillId="0" borderId="1" xfId="0" applyFont="1" applyBorder="1" applyAlignment="1">
      <alignment horizontal="left" vertical="center" wrapText="1"/>
    </xf>
    <xf numFmtId="0" fontId="5" fillId="0" borderId="0" xfId="0" applyFont="1"/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5" fillId="2" borderId="0" xfId="0" applyFont="1" applyFill="1"/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6" fillId="0" borderId="2" xfId="1"/>
    <xf numFmtId="0" fontId="8" fillId="0" borderId="1" xfId="0" applyFont="1" applyBorder="1" applyAlignment="1">
      <alignment horizontal="left" vertical="center"/>
    </xf>
  </cellXfs>
  <cellStyles count="2">
    <cellStyle name="Heading 2" xfId="1" builtinId="17"/>
    <cellStyle name="Normal" xfId="0" builtinId="0"/>
  </cellStyles>
  <dxfs count="12">
    <dxf>
      <fill>
        <patternFill patternType="solid">
          <fgColor rgb="FFFCE4D6"/>
          <bgColor rgb="FFFCE4D6"/>
        </patternFill>
      </fill>
    </dxf>
    <dxf>
      <fill>
        <patternFill patternType="solid">
          <fgColor rgb="FFFCE4D6"/>
          <bgColor rgb="FFFCE4D6"/>
        </patternFill>
      </fill>
    </dxf>
    <dxf>
      <font>
        <b/>
        <color rgb="FF000000"/>
      </font>
    </dxf>
    <dxf>
      <font>
        <b/>
        <color rgb="FF000000"/>
      </font>
      <fill>
        <patternFill patternType="solid">
          <fgColor rgb="FFFCE4D6"/>
          <bgColor rgb="FFFCE4D6"/>
        </patternFill>
      </fill>
    </dxf>
    <dxf>
      <font>
        <b/>
        <color rgb="FF000000"/>
      </font>
    </dxf>
    <dxf>
      <font>
        <b/>
        <color rgb="FF000000"/>
      </font>
      <fill>
        <patternFill patternType="solid">
          <fgColor rgb="FFF8CBAD"/>
          <bgColor rgb="FFF8CBAD"/>
        </patternFill>
      </fill>
    </dxf>
    <dxf>
      <font>
        <b/>
        <color rgb="FF000000"/>
      </font>
      <border>
        <left style="medium">
          <color rgb="FFF8CBAD"/>
        </left>
        <right style="medium">
          <color rgb="FFF8CBAD"/>
        </right>
        <top style="medium">
          <color rgb="FFF8CBAD"/>
        </top>
        <bottom style="medium">
          <color rgb="FFF8CBAD"/>
        </bottom>
      </border>
    </dxf>
    <dxf>
      <border>
        <left style="thin">
          <color rgb="FFF4B084"/>
        </left>
        <right style="thin">
          <color rgb="FFF4B084"/>
        </right>
      </border>
    </dxf>
    <dxf>
      <border>
        <top style="thin">
          <color rgb="FFF4B084"/>
        </top>
        <bottom style="thin">
          <color rgb="FFF4B084"/>
        </bottom>
        <horizontal style="thin">
          <color rgb="FFF4B084"/>
        </horizontal>
      </border>
    </dxf>
    <dxf>
      <font>
        <b/>
        <color rgb="FF000000"/>
      </font>
      <border>
        <top style="thin">
          <color rgb="FFC65911"/>
        </top>
        <bottom style="medium">
          <color rgb="FFC65911"/>
        </bottom>
      </border>
    </dxf>
    <dxf>
      <font>
        <b/>
        <color rgb="FFFFFFFF"/>
      </font>
      <fill>
        <patternFill patternType="solid">
          <fgColor rgb="FFED7D31"/>
          <bgColor rgb="FFED7D31"/>
        </patternFill>
      </fill>
      <border>
        <top style="medium">
          <color rgb="FFC65911"/>
        </top>
      </border>
    </dxf>
    <dxf>
      <font>
        <color rgb="FF000000"/>
      </font>
    </dxf>
  </dxfs>
  <tableStyles count="1" defaultTableStyle="TableStyleMedium2" defaultPivotStyle="PivotStyleLight16">
    <tableStyle name="PivotStyleMedium10 2" table="0" count="12">
      <tableStyleElement type="wholeTable" dxfId="11"/>
      <tableStyleElement type="headerRow" dxfId="10"/>
      <tableStyleElement type="totalRow" dxfId="9"/>
      <tableStyleElement type="firstRowStripe" dxfId="8"/>
      <tableStyleElement type="firstColumnStripe" dxfId="7"/>
      <tableStyleElement type="firstSubtotalColumn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D9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3_Technol&#243;g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RC"/>
      <sheetName val="GNSS"/>
      <sheetName val="GNSS_O1"/>
    </sheetNames>
    <sheetDataSet>
      <sheetData sheetId="0"/>
      <sheetData sheetId="1">
        <row r="44">
          <cell r="H44">
            <v>280000</v>
          </cell>
          <cell r="I44">
            <v>280000</v>
          </cell>
          <cell r="J44">
            <v>280000</v>
          </cell>
          <cell r="K44">
            <v>280000</v>
          </cell>
          <cell r="L44">
            <v>280000</v>
          </cell>
          <cell r="M44">
            <v>280000</v>
          </cell>
        </row>
      </sheetData>
      <sheetData sheetId="2">
        <row r="47">
          <cell r="H47">
            <v>280000</v>
          </cell>
          <cell r="I47">
            <v>280000</v>
          </cell>
          <cell r="J47">
            <v>280000</v>
          </cell>
          <cell r="K47">
            <v>280000</v>
          </cell>
          <cell r="L47">
            <v>280000</v>
          </cell>
          <cell r="M47">
            <v>280000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zoomScaleNormal="100" workbookViewId="0">
      <selection activeCell="A33" sqref="A33"/>
    </sheetView>
  </sheetViews>
  <sheetFormatPr defaultRowHeight="12.75" x14ac:dyDescent="0.2"/>
  <cols>
    <col min="1" max="1" width="33.28515625" customWidth="1"/>
    <col min="2" max="2" width="4.28515625" bestFit="1" customWidth="1"/>
    <col min="3" max="3" width="14.42578125" customWidth="1"/>
    <col min="4" max="4" width="5.28515625" customWidth="1"/>
    <col min="5" max="5" width="15.7109375" customWidth="1"/>
    <col min="6" max="6" width="43.85546875" customWidth="1"/>
    <col min="7" max="7" width="10.85546875" bestFit="1" customWidth="1"/>
    <col min="8" max="8" width="8.7109375" customWidth="1"/>
  </cols>
  <sheetData>
    <row r="1" spans="1:18" ht="18" thickBot="1" x14ac:dyDescent="0.35">
      <c r="A1" s="13" t="s">
        <v>17</v>
      </c>
      <c r="B1" s="13"/>
      <c r="C1" s="13"/>
      <c r="D1" s="13"/>
      <c r="E1" s="13"/>
      <c r="F1" s="13"/>
    </row>
    <row r="2" spans="1:18" ht="13.5" thickTop="1" x14ac:dyDescent="0.2"/>
    <row r="4" spans="1:18" x14ac:dyDescent="0.2">
      <c r="F4" s="1" t="s">
        <v>18</v>
      </c>
    </row>
    <row r="5" spans="1:18" x14ac:dyDescent="0.2">
      <c r="F5" s="9" t="s">
        <v>7</v>
      </c>
      <c r="G5" s="10">
        <v>2022</v>
      </c>
      <c r="H5" s="10">
        <v>2023</v>
      </c>
      <c r="I5" s="10">
        <v>2024</v>
      </c>
      <c r="J5" s="10">
        <v>2025</v>
      </c>
      <c r="K5" s="10">
        <v>2026</v>
      </c>
      <c r="L5" s="10">
        <v>2027</v>
      </c>
      <c r="M5" s="10">
        <v>2028</v>
      </c>
      <c r="N5" s="10">
        <v>2029</v>
      </c>
      <c r="O5" s="10">
        <v>2030</v>
      </c>
      <c r="P5" s="10">
        <v>2031</v>
      </c>
      <c r="Q5" s="10">
        <v>2032</v>
      </c>
      <c r="R5" s="10">
        <v>2033</v>
      </c>
    </row>
    <row r="6" spans="1:18" s="2" customFormat="1" x14ac:dyDescent="0.2">
      <c r="A6"/>
      <c r="B6"/>
      <c r="C6"/>
      <c r="D6"/>
      <c r="F6" s="3" t="s">
        <v>13</v>
      </c>
      <c r="G6" s="5"/>
      <c r="H6" s="5">
        <f>[1]GNSS!I$44</f>
        <v>280000</v>
      </c>
      <c r="I6" s="5">
        <f>[1]GNSS!J$44</f>
        <v>280000</v>
      </c>
      <c r="J6" s="5">
        <f>[1]GNSS!K$44</f>
        <v>280000</v>
      </c>
      <c r="K6" s="5">
        <f>[1]GNSS!L$44</f>
        <v>280000</v>
      </c>
      <c r="L6" s="5">
        <f>[1]GNSS!M$44</f>
        <v>280000</v>
      </c>
      <c r="M6" s="5"/>
      <c r="N6" s="5"/>
      <c r="O6" s="5"/>
      <c r="P6" s="5"/>
      <c r="Q6" s="5"/>
      <c r="R6" s="5"/>
    </row>
    <row r="7" spans="1:18" x14ac:dyDescent="0.2">
      <c r="F7" s="3" t="s">
        <v>12</v>
      </c>
      <c r="G7" s="5">
        <f>[1]GNSS!H$44</f>
        <v>280000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 x14ac:dyDescent="0.2">
      <c r="F8" s="12" t="s">
        <v>16</v>
      </c>
      <c r="G8" s="14" t="s">
        <v>21</v>
      </c>
    </row>
    <row r="9" spans="1:18" x14ac:dyDescent="0.2">
      <c r="F9" s="12"/>
    </row>
    <row r="10" spans="1:18" x14ac:dyDescent="0.2">
      <c r="A10" s="1" t="s">
        <v>0</v>
      </c>
      <c r="F10" s="1" t="s">
        <v>14</v>
      </c>
    </row>
    <row r="11" spans="1:18" s="4" customFormat="1" x14ac:dyDescent="0.2">
      <c r="A11" s="9" t="s">
        <v>1</v>
      </c>
      <c r="B11" s="9"/>
      <c r="C11" s="9"/>
      <c r="D11" s="9"/>
      <c r="F11" s="9" t="s">
        <v>1</v>
      </c>
      <c r="G11" s="10">
        <v>2022</v>
      </c>
      <c r="H11" s="10">
        <v>2023</v>
      </c>
      <c r="I11" s="10">
        <v>2024</v>
      </c>
      <c r="J11" s="10">
        <v>2025</v>
      </c>
      <c r="K11" s="10">
        <v>2026</v>
      </c>
      <c r="L11" s="10">
        <v>2027</v>
      </c>
      <c r="M11" s="10">
        <v>2028</v>
      </c>
      <c r="N11" s="10">
        <v>2029</v>
      </c>
      <c r="O11" s="10">
        <v>2030</v>
      </c>
      <c r="P11" s="10">
        <v>2031</v>
      </c>
      <c r="Q11" s="10">
        <v>2032</v>
      </c>
      <c r="R11" s="10">
        <v>2033</v>
      </c>
    </row>
    <row r="12" spans="1:18" s="4" customFormat="1" x14ac:dyDescent="0.2">
      <c r="A12" s="3" t="s">
        <v>11</v>
      </c>
      <c r="B12" s="3">
        <v>2.11</v>
      </c>
      <c r="C12" s="6" t="s">
        <v>4</v>
      </c>
      <c r="D12" s="3">
        <v>0.25</v>
      </c>
      <c r="F12" s="3" t="s">
        <v>2</v>
      </c>
      <c r="G12" s="5">
        <f>G$7</f>
        <v>280000</v>
      </c>
      <c r="H12" s="5">
        <f>ROUND(H$6*$B12,-2)</f>
        <v>590800</v>
      </c>
      <c r="I12" s="5">
        <f t="shared" ref="I12:Q12" si="0">ROUND(I6*$B12,-2)</f>
        <v>590800</v>
      </c>
      <c r="J12" s="5">
        <f t="shared" si="0"/>
        <v>590800</v>
      </c>
      <c r="K12" s="5">
        <f t="shared" si="0"/>
        <v>590800</v>
      </c>
      <c r="L12" s="5">
        <f t="shared" si="0"/>
        <v>590800</v>
      </c>
      <c r="M12" s="5">
        <f t="shared" si="0"/>
        <v>0</v>
      </c>
      <c r="N12" s="5">
        <f t="shared" si="0"/>
        <v>0</v>
      </c>
      <c r="O12" s="5">
        <f t="shared" si="0"/>
        <v>0</v>
      </c>
      <c r="P12" s="5">
        <f t="shared" si="0"/>
        <v>0</v>
      </c>
      <c r="Q12" s="5">
        <f t="shared" si="0"/>
        <v>0</v>
      </c>
      <c r="R12" s="5">
        <f>ROUND(Q$6,-2)</f>
        <v>0</v>
      </c>
    </row>
    <row r="13" spans="1:18" s="4" customFormat="1" x14ac:dyDescent="0.2">
      <c r="A13" s="3" t="s">
        <v>10</v>
      </c>
      <c r="B13" s="3">
        <v>7.18</v>
      </c>
      <c r="C13" s="6" t="s">
        <v>4</v>
      </c>
      <c r="D13" s="3">
        <f>3/60</f>
        <v>0.05</v>
      </c>
      <c r="F13" s="3" t="s">
        <v>9</v>
      </c>
      <c r="G13" s="5">
        <f>G$7</f>
        <v>280000</v>
      </c>
      <c r="H13" s="5">
        <f>ROUND(H$6*$B13,-2)</f>
        <v>2010400</v>
      </c>
      <c r="I13" s="5">
        <f t="shared" ref="I13:Q13" si="1">ROUND(I$6*$B13,-2)</f>
        <v>2010400</v>
      </c>
      <c r="J13" s="5">
        <f t="shared" si="1"/>
        <v>2010400</v>
      </c>
      <c r="K13" s="5">
        <f t="shared" si="1"/>
        <v>2010400</v>
      </c>
      <c r="L13" s="5">
        <f t="shared" si="1"/>
        <v>2010400</v>
      </c>
      <c r="M13" s="5">
        <f t="shared" si="1"/>
        <v>0</v>
      </c>
      <c r="N13" s="5">
        <f t="shared" si="1"/>
        <v>0</v>
      </c>
      <c r="O13" s="5">
        <f t="shared" si="1"/>
        <v>0</v>
      </c>
      <c r="P13" s="5">
        <f t="shared" si="1"/>
        <v>0</v>
      </c>
      <c r="Q13" s="5">
        <f t="shared" si="1"/>
        <v>0</v>
      </c>
      <c r="R13" s="5">
        <f>ROUND(Q$6,-2)</f>
        <v>0</v>
      </c>
    </row>
    <row r="14" spans="1:18" s="4" customFormat="1" x14ac:dyDescent="0.2">
      <c r="A14" s="3" t="s">
        <v>23</v>
      </c>
      <c r="B14" s="3">
        <v>1.2</v>
      </c>
      <c r="F14" s="3" t="s">
        <v>3</v>
      </c>
      <c r="G14" s="5">
        <f>G12*$D12+G13*$D13</f>
        <v>84000</v>
      </c>
      <c r="H14" s="5">
        <f>H12*$D12+H13*$D13</f>
        <v>248220</v>
      </c>
      <c r="I14" s="5">
        <f t="shared" ref="I14:R14" si="2">I12*$D12+I13*$D13</f>
        <v>248220</v>
      </c>
      <c r="J14" s="5">
        <f t="shared" si="2"/>
        <v>248220</v>
      </c>
      <c r="K14" s="5">
        <f t="shared" si="2"/>
        <v>248220</v>
      </c>
      <c r="L14" s="5">
        <f t="shared" si="2"/>
        <v>248220</v>
      </c>
      <c r="M14" s="5">
        <f t="shared" si="2"/>
        <v>0</v>
      </c>
      <c r="N14" s="5">
        <f t="shared" si="2"/>
        <v>0</v>
      </c>
      <c r="O14" s="5">
        <f t="shared" si="2"/>
        <v>0</v>
      </c>
      <c r="P14" s="5">
        <f t="shared" si="2"/>
        <v>0</v>
      </c>
      <c r="Q14" s="5">
        <f t="shared" si="2"/>
        <v>0</v>
      </c>
      <c r="R14" s="5">
        <f t="shared" si="2"/>
        <v>0</v>
      </c>
    </row>
    <row r="15" spans="1:18" s="7" customFormat="1" x14ac:dyDescent="0.2">
      <c r="A15" s="8" t="s">
        <v>6</v>
      </c>
      <c r="B15" s="8">
        <v>17.53</v>
      </c>
      <c r="C15" s="8" t="s">
        <v>5</v>
      </c>
      <c r="D15" s="8"/>
      <c r="E15" s="4"/>
      <c r="F15" s="8" t="s">
        <v>8</v>
      </c>
      <c r="G15" s="11">
        <f t="shared" ref="G15:R15" si="3">G14*$B14*$B15</f>
        <v>1767024</v>
      </c>
      <c r="H15" s="11">
        <f t="shared" si="3"/>
        <v>5221555.92</v>
      </c>
      <c r="I15" s="11">
        <f t="shared" si="3"/>
        <v>5221555.92</v>
      </c>
      <c r="J15" s="11">
        <f t="shared" si="3"/>
        <v>5221555.92</v>
      </c>
      <c r="K15" s="11">
        <f t="shared" si="3"/>
        <v>5221555.92</v>
      </c>
      <c r="L15" s="11">
        <f t="shared" si="3"/>
        <v>5221555.92</v>
      </c>
      <c r="M15" s="11">
        <f t="shared" si="3"/>
        <v>0</v>
      </c>
      <c r="N15" s="11">
        <f t="shared" si="3"/>
        <v>0</v>
      </c>
      <c r="O15" s="11">
        <f t="shared" si="3"/>
        <v>0</v>
      </c>
      <c r="P15" s="11">
        <f t="shared" si="3"/>
        <v>0</v>
      </c>
      <c r="Q15" s="11">
        <f t="shared" si="3"/>
        <v>0</v>
      </c>
      <c r="R15" s="11">
        <f t="shared" si="3"/>
        <v>0</v>
      </c>
    </row>
    <row r="16" spans="1:18" x14ac:dyDescent="0.2">
      <c r="A16" s="12" t="s">
        <v>15</v>
      </c>
      <c r="F16" s="12" t="s">
        <v>19</v>
      </c>
    </row>
    <row r="23" spans="1:18" ht="18" thickBot="1" x14ac:dyDescent="0.35">
      <c r="A23" s="13" t="s">
        <v>20</v>
      </c>
      <c r="B23" s="13"/>
      <c r="C23" s="13"/>
      <c r="D23" s="13"/>
      <c r="E23" s="13"/>
      <c r="F23" s="13"/>
    </row>
    <row r="24" spans="1:18" ht="13.5" thickTop="1" x14ac:dyDescent="0.2"/>
    <row r="26" spans="1:18" x14ac:dyDescent="0.2">
      <c r="F26" s="1" t="s">
        <v>18</v>
      </c>
    </row>
    <row r="27" spans="1:18" x14ac:dyDescent="0.2">
      <c r="F27" s="9" t="s">
        <v>7</v>
      </c>
      <c r="G27" s="10">
        <v>2022</v>
      </c>
      <c r="H27" s="10">
        <v>2023</v>
      </c>
      <c r="I27" s="10">
        <v>2024</v>
      </c>
      <c r="J27" s="10">
        <v>2025</v>
      </c>
      <c r="K27" s="10">
        <v>2026</v>
      </c>
      <c r="L27" s="10">
        <v>2027</v>
      </c>
      <c r="M27" s="10">
        <v>2028</v>
      </c>
      <c r="N27" s="10">
        <v>2029</v>
      </c>
      <c r="O27" s="10">
        <v>2030</v>
      </c>
      <c r="P27" s="10">
        <v>2031</v>
      </c>
      <c r="Q27" s="10">
        <v>2032</v>
      </c>
      <c r="R27" s="10">
        <v>2033</v>
      </c>
    </row>
    <row r="28" spans="1:18" s="2" customFormat="1" x14ac:dyDescent="0.2">
      <c r="A28"/>
      <c r="B28"/>
      <c r="C28"/>
      <c r="D28"/>
      <c r="F28" s="3" t="s">
        <v>13</v>
      </c>
      <c r="G28" s="5"/>
      <c r="H28" s="5">
        <f>[1]GNSS_O1!I$47</f>
        <v>280000</v>
      </c>
      <c r="I28" s="5">
        <f>[1]GNSS_O1!J$47</f>
        <v>280000</v>
      </c>
      <c r="J28" s="5">
        <f>[1]GNSS_O1!K$47</f>
        <v>280000</v>
      </c>
      <c r="K28" s="5">
        <f>[1]GNSS_O1!L$47</f>
        <v>280000</v>
      </c>
      <c r="L28" s="5">
        <f>[1]GNSS_O1!M$47</f>
        <v>280000</v>
      </c>
      <c r="M28" s="5"/>
      <c r="N28" s="5"/>
      <c r="O28" s="5"/>
      <c r="P28" s="5"/>
      <c r="Q28" s="5"/>
      <c r="R28" s="5"/>
    </row>
    <row r="29" spans="1:18" x14ac:dyDescent="0.2">
      <c r="F29" s="3" t="s">
        <v>12</v>
      </c>
      <c r="G29" s="5">
        <f>[1]GNSS_O1!H$47</f>
        <v>280000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 x14ac:dyDescent="0.2">
      <c r="F30" s="12" t="s">
        <v>16</v>
      </c>
      <c r="G30" s="14" t="s">
        <v>22</v>
      </c>
    </row>
    <row r="31" spans="1:18" x14ac:dyDescent="0.2">
      <c r="F31" s="12"/>
    </row>
    <row r="32" spans="1:18" x14ac:dyDescent="0.2">
      <c r="A32" s="1" t="s">
        <v>0</v>
      </c>
      <c r="F32" s="1" t="s">
        <v>14</v>
      </c>
    </row>
    <row r="33" spans="1:18" s="4" customFormat="1" x14ac:dyDescent="0.2">
      <c r="A33" s="9" t="s">
        <v>1</v>
      </c>
      <c r="B33" s="9"/>
      <c r="C33" s="9"/>
      <c r="D33" s="9"/>
      <c r="F33" s="9" t="s">
        <v>1</v>
      </c>
      <c r="G33" s="10">
        <v>2022</v>
      </c>
      <c r="H33" s="10">
        <v>2023</v>
      </c>
      <c r="I33" s="10">
        <v>2024</v>
      </c>
      <c r="J33" s="10">
        <v>2025</v>
      </c>
      <c r="K33" s="10">
        <v>2026</v>
      </c>
      <c r="L33" s="10">
        <v>2027</v>
      </c>
      <c r="M33" s="10">
        <v>2028</v>
      </c>
      <c r="N33" s="10">
        <v>2029</v>
      </c>
      <c r="O33" s="10">
        <v>2030</v>
      </c>
      <c r="P33" s="10">
        <v>2031</v>
      </c>
      <c r="Q33" s="10">
        <v>2032</v>
      </c>
      <c r="R33" s="10">
        <v>2033</v>
      </c>
    </row>
    <row r="34" spans="1:18" s="4" customFormat="1" x14ac:dyDescent="0.2">
      <c r="A34" s="3" t="s">
        <v>11</v>
      </c>
      <c r="B34" s="3">
        <v>2.11</v>
      </c>
      <c r="C34" s="6" t="s">
        <v>4</v>
      </c>
      <c r="D34" s="3">
        <v>0.25</v>
      </c>
      <c r="F34" s="3" t="s">
        <v>2</v>
      </c>
      <c r="G34" s="5">
        <f>G$7</f>
        <v>280000</v>
      </c>
      <c r="H34" s="5">
        <f>ROUND(H$6*$B34,-2)</f>
        <v>590800</v>
      </c>
      <c r="I34" s="5">
        <f t="shared" ref="I34:Q34" si="4">ROUND(I28*$B34,-2)</f>
        <v>590800</v>
      </c>
      <c r="J34" s="5">
        <f t="shared" si="4"/>
        <v>590800</v>
      </c>
      <c r="K34" s="5">
        <f t="shared" si="4"/>
        <v>590800</v>
      </c>
      <c r="L34" s="5">
        <f t="shared" si="4"/>
        <v>590800</v>
      </c>
      <c r="M34" s="5">
        <f t="shared" si="4"/>
        <v>0</v>
      </c>
      <c r="N34" s="5">
        <f t="shared" si="4"/>
        <v>0</v>
      </c>
      <c r="O34" s="5">
        <f t="shared" si="4"/>
        <v>0</v>
      </c>
      <c r="P34" s="5">
        <f t="shared" si="4"/>
        <v>0</v>
      </c>
      <c r="Q34" s="5">
        <f t="shared" si="4"/>
        <v>0</v>
      </c>
      <c r="R34" s="5">
        <f>ROUND(Q$6,-2)</f>
        <v>0</v>
      </c>
    </row>
    <row r="35" spans="1:18" s="4" customFormat="1" x14ac:dyDescent="0.2">
      <c r="A35" s="3" t="s">
        <v>10</v>
      </c>
      <c r="B35" s="3">
        <v>7.18</v>
      </c>
      <c r="C35" s="6" t="s">
        <v>4</v>
      </c>
      <c r="D35" s="3">
        <f>3/60</f>
        <v>0.05</v>
      </c>
      <c r="F35" s="3" t="s">
        <v>9</v>
      </c>
      <c r="G35" s="5">
        <f>G$7</f>
        <v>280000</v>
      </c>
      <c r="H35" s="5">
        <f>ROUND(H$6*$B35,-2)</f>
        <v>2010400</v>
      </c>
      <c r="I35" s="5">
        <f t="shared" ref="I35:Q35" si="5">ROUND(I$6*$B35,-2)</f>
        <v>2010400</v>
      </c>
      <c r="J35" s="5">
        <f t="shared" si="5"/>
        <v>2010400</v>
      </c>
      <c r="K35" s="5">
        <f t="shared" si="5"/>
        <v>2010400</v>
      </c>
      <c r="L35" s="5">
        <f t="shared" si="5"/>
        <v>2010400</v>
      </c>
      <c r="M35" s="5">
        <f t="shared" si="5"/>
        <v>0</v>
      </c>
      <c r="N35" s="5">
        <f t="shared" si="5"/>
        <v>0</v>
      </c>
      <c r="O35" s="5">
        <f t="shared" si="5"/>
        <v>0</v>
      </c>
      <c r="P35" s="5">
        <f t="shared" si="5"/>
        <v>0</v>
      </c>
      <c r="Q35" s="5">
        <f t="shared" si="5"/>
        <v>0</v>
      </c>
      <c r="R35" s="5">
        <f>ROUND(Q$6,-2)</f>
        <v>0</v>
      </c>
    </row>
    <row r="36" spans="1:18" s="4" customFormat="1" x14ac:dyDescent="0.2">
      <c r="A36" s="3" t="s">
        <v>23</v>
      </c>
      <c r="B36" s="3">
        <v>1.2</v>
      </c>
      <c r="F36" s="3" t="s">
        <v>3</v>
      </c>
      <c r="G36" s="5">
        <f>G34*$D34+G35*$D35</f>
        <v>84000</v>
      </c>
      <c r="H36" s="5">
        <f>H34*$D34+H35*$D35</f>
        <v>248220</v>
      </c>
      <c r="I36" s="5">
        <f t="shared" ref="I36:R36" si="6">I34*$D34+I35*$D35</f>
        <v>248220</v>
      </c>
      <c r="J36" s="5">
        <f t="shared" si="6"/>
        <v>248220</v>
      </c>
      <c r="K36" s="5">
        <f t="shared" si="6"/>
        <v>248220</v>
      </c>
      <c r="L36" s="5">
        <f t="shared" si="6"/>
        <v>248220</v>
      </c>
      <c r="M36" s="5">
        <f t="shared" si="6"/>
        <v>0</v>
      </c>
      <c r="N36" s="5">
        <f t="shared" si="6"/>
        <v>0</v>
      </c>
      <c r="O36" s="5">
        <f t="shared" si="6"/>
        <v>0</v>
      </c>
      <c r="P36" s="5">
        <f t="shared" si="6"/>
        <v>0</v>
      </c>
      <c r="Q36" s="5">
        <f t="shared" si="6"/>
        <v>0</v>
      </c>
      <c r="R36" s="5">
        <f t="shared" si="6"/>
        <v>0</v>
      </c>
    </row>
    <row r="37" spans="1:18" s="7" customFormat="1" x14ac:dyDescent="0.2">
      <c r="A37" s="8" t="s">
        <v>6</v>
      </c>
      <c r="B37" s="8">
        <v>17.53</v>
      </c>
      <c r="C37" s="8" t="s">
        <v>5</v>
      </c>
      <c r="D37" s="8"/>
      <c r="E37" s="4"/>
      <c r="F37" s="8" t="s">
        <v>8</v>
      </c>
      <c r="G37" s="11">
        <f t="shared" ref="G37:R37" si="7">G36*$B36*$B37</f>
        <v>1767024</v>
      </c>
      <c r="H37" s="11">
        <f t="shared" si="7"/>
        <v>5221555.92</v>
      </c>
      <c r="I37" s="11">
        <f t="shared" si="7"/>
        <v>5221555.92</v>
      </c>
      <c r="J37" s="11">
        <f t="shared" si="7"/>
        <v>5221555.92</v>
      </c>
      <c r="K37" s="11">
        <f t="shared" si="7"/>
        <v>5221555.92</v>
      </c>
      <c r="L37" s="11">
        <f t="shared" si="7"/>
        <v>5221555.92</v>
      </c>
      <c r="M37" s="11">
        <f t="shared" si="7"/>
        <v>0</v>
      </c>
      <c r="N37" s="11">
        <f t="shared" si="7"/>
        <v>0</v>
      </c>
      <c r="O37" s="11">
        <f t="shared" si="7"/>
        <v>0</v>
      </c>
      <c r="P37" s="11">
        <f t="shared" si="7"/>
        <v>0</v>
      </c>
      <c r="Q37" s="11">
        <f t="shared" si="7"/>
        <v>0</v>
      </c>
      <c r="R37" s="11">
        <f t="shared" si="7"/>
        <v>0</v>
      </c>
    </row>
    <row r="38" spans="1:18" x14ac:dyDescent="0.2">
      <c r="A38" s="12" t="s">
        <v>15</v>
      </c>
      <c r="F38" s="12" t="s">
        <v>19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2020-05-24T14:27:39Z</dcterms:created>
  <dcterms:modified xsi:type="dcterms:W3CDTF">2020-07-28T14:17:57Z</dcterms:modified>
</cp:coreProperties>
</file>